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\Park Development\Planning\PSMP Update\Benchmarking\"/>
    </mc:Choice>
  </mc:AlternateContent>
  <bookViews>
    <workbookView xWindow="0" yWindow="0" windowWidth="19680" windowHeight="4260"/>
  </bookViews>
  <sheets>
    <sheet name="Benchmarking Data-Color Coded" sheetId="2" r:id="rId1"/>
    <sheet name="Benchmarking Data-Raw" sheetId="1" r:id="rId2"/>
  </sheets>
  <definedNames>
    <definedName name="_xlnm.Print_Area" localSheetId="0">'Benchmarking Data-Color Coded'!$A$1:$H$32</definedName>
    <definedName name="_xlnm.Print_Area" localSheetId="1">'Benchmarking Data-Raw'!$A$1:$G$44</definedName>
  </definedNames>
  <calcPr calcId="152511"/>
</workbook>
</file>

<file path=xl/calcChain.xml><?xml version="1.0" encoding="utf-8"?>
<calcChain xmlns="http://schemas.openxmlformats.org/spreadsheetml/2006/main">
  <c r="H14" i="2" l="1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E9" i="2"/>
  <c r="D9" i="2"/>
  <c r="E6" i="2"/>
  <c r="D6" i="2"/>
  <c r="E4" i="2"/>
  <c r="D4" i="2"/>
  <c r="E3" i="2"/>
  <c r="E28" i="2" s="1"/>
  <c r="D3" i="2"/>
  <c r="D28" i="2" s="1"/>
  <c r="F4" i="2"/>
  <c r="G4" i="2"/>
  <c r="H4" i="2"/>
  <c r="F6" i="2"/>
  <c r="G6" i="2"/>
  <c r="H6" i="2"/>
  <c r="F9" i="2"/>
  <c r="G9" i="2"/>
  <c r="H9" i="2"/>
  <c r="G3" i="2"/>
  <c r="G28" i="2" s="1"/>
  <c r="H3" i="2"/>
  <c r="H26" i="2" s="1"/>
  <c r="F3" i="2"/>
  <c r="F28" i="2" s="1"/>
  <c r="D31" i="2" l="1"/>
  <c r="H31" i="2"/>
  <c r="F31" i="2"/>
  <c r="E31" i="2"/>
  <c r="D24" i="2"/>
  <c r="F26" i="2"/>
  <c r="F25" i="2"/>
  <c r="G26" i="2"/>
  <c r="E26" i="2"/>
  <c r="H25" i="2"/>
  <c r="G25" i="2"/>
  <c r="E24" i="2"/>
  <c r="H28" i="2"/>
  <c r="H24" i="2"/>
  <c r="G24" i="2"/>
  <c r="F24" i="2"/>
  <c r="E25" i="2"/>
  <c r="D25" i="2"/>
  <c r="D26" i="2"/>
  <c r="D45" i="1"/>
  <c r="E33" i="2" s="1"/>
  <c r="G45" i="1" l="1"/>
  <c r="H33" i="2" s="1"/>
  <c r="C45" i="1"/>
  <c r="D33" i="2" s="1"/>
  <c r="F45" i="1"/>
  <c r="G33" i="2" s="1"/>
  <c r="E45" i="1"/>
  <c r="F33" i="2" s="1"/>
  <c r="G41" i="1"/>
  <c r="H30" i="2" s="1"/>
  <c r="C41" i="1"/>
  <c r="D30" i="2" s="1"/>
  <c r="F41" i="1"/>
  <c r="G30" i="2" s="1"/>
  <c r="D41" i="1"/>
  <c r="E30" i="2" s="1"/>
  <c r="E41" i="1"/>
  <c r="F30" i="2" s="1"/>
  <c r="G37" i="1"/>
  <c r="H27" i="2" s="1"/>
  <c r="C37" i="1"/>
  <c r="D27" i="2" s="1"/>
  <c r="F37" i="1"/>
  <c r="G27" i="2" s="1"/>
  <c r="D37" i="1"/>
  <c r="E27" i="2" s="1"/>
  <c r="E37" i="1"/>
  <c r="F27" i="2" s="1"/>
  <c r="G32" i="1"/>
  <c r="H23" i="2" s="1"/>
  <c r="C32" i="1"/>
  <c r="D23" i="2" s="1"/>
  <c r="F32" i="1"/>
  <c r="G23" i="2" s="1"/>
  <c r="D32" i="1"/>
  <c r="E23" i="2" s="1"/>
  <c r="E32" i="1"/>
  <c r="F23" i="2" s="1"/>
  <c r="G30" i="1"/>
  <c r="H22" i="2" s="1"/>
  <c r="C30" i="1"/>
  <c r="D22" i="2" s="1"/>
  <c r="F30" i="1"/>
  <c r="G22" i="2" s="1"/>
  <c r="D30" i="1"/>
  <c r="E22" i="2" s="1"/>
  <c r="E30" i="1"/>
  <c r="F22" i="2" s="1"/>
  <c r="G28" i="1"/>
  <c r="H21" i="2" s="1"/>
  <c r="C28" i="1"/>
  <c r="D21" i="2" s="1"/>
  <c r="F28" i="1"/>
  <c r="G21" i="2" s="1"/>
  <c r="D28" i="1"/>
  <c r="E21" i="2" s="1"/>
  <c r="E28" i="1"/>
  <c r="F21" i="2" s="1"/>
  <c r="G26" i="1"/>
  <c r="H20" i="2" s="1"/>
  <c r="C26" i="1"/>
  <c r="D20" i="2" s="1"/>
  <c r="F26" i="1"/>
  <c r="G20" i="2" s="1"/>
  <c r="D26" i="1"/>
  <c r="E20" i="2" s="1"/>
  <c r="E26" i="1"/>
  <c r="F20" i="2" s="1"/>
  <c r="G24" i="1"/>
  <c r="H19" i="2" s="1"/>
  <c r="C24" i="1"/>
  <c r="D19" i="2" s="1"/>
  <c r="F24" i="1"/>
  <c r="G19" i="2" s="1"/>
  <c r="D24" i="1"/>
  <c r="E19" i="2" s="1"/>
  <c r="E24" i="1"/>
  <c r="F19" i="2" s="1"/>
  <c r="G22" i="1"/>
  <c r="H18" i="2" s="1"/>
  <c r="C22" i="1"/>
  <c r="D18" i="2" s="1"/>
  <c r="F22" i="1"/>
  <c r="G18" i="2" s="1"/>
  <c r="D22" i="1"/>
  <c r="E18" i="2" s="1"/>
  <c r="E22" i="1"/>
  <c r="F18" i="2" s="1"/>
  <c r="G19" i="1"/>
  <c r="H17" i="2" s="1"/>
  <c r="C19" i="1"/>
  <c r="D17" i="2" s="1"/>
  <c r="F19" i="1"/>
  <c r="G17" i="2" s="1"/>
  <c r="D19" i="1"/>
  <c r="E17" i="2" s="1"/>
  <c r="E19" i="1"/>
  <c r="F17" i="2" s="1"/>
  <c r="G17" i="1"/>
  <c r="H16" i="2" s="1"/>
  <c r="C17" i="1"/>
  <c r="D16" i="2" s="1"/>
  <c r="F17" i="1"/>
  <c r="G16" i="2" s="1"/>
  <c r="D17" i="1"/>
  <c r="E16" i="2" s="1"/>
  <c r="E17" i="1"/>
  <c r="F16" i="2" s="1"/>
  <c r="G10" i="1"/>
  <c r="H10" i="2" s="1"/>
  <c r="C10" i="1"/>
  <c r="D10" i="2" s="1"/>
  <c r="F10" i="1"/>
  <c r="G10" i="2" s="1"/>
  <c r="D10" i="1"/>
  <c r="E10" i="2" s="1"/>
  <c r="E10" i="1"/>
  <c r="F10" i="2" s="1"/>
  <c r="G8" i="1"/>
  <c r="H8" i="2" s="1"/>
  <c r="C8" i="1"/>
  <c r="D8" i="2" s="1"/>
  <c r="F8" i="1"/>
  <c r="G8" i="2" s="1"/>
  <c r="D8" i="1"/>
  <c r="E8" i="2" s="1"/>
  <c r="E8" i="1"/>
  <c r="F8" i="2" s="1"/>
  <c r="G7" i="1"/>
  <c r="H7" i="2" s="1"/>
  <c r="C7" i="1"/>
  <c r="D7" i="2" s="1"/>
  <c r="F7" i="1"/>
  <c r="G7" i="2" s="1"/>
  <c r="D7" i="1"/>
  <c r="E7" i="2" s="1"/>
  <c r="E7" i="1"/>
  <c r="F7" i="2" s="1"/>
  <c r="G5" i="1"/>
  <c r="H5" i="2" s="1"/>
  <c r="C5" i="1"/>
  <c r="D5" i="2" s="1"/>
  <c r="F5" i="1"/>
  <c r="G5" i="2" s="1"/>
  <c r="D5" i="1"/>
  <c r="E5" i="2" s="1"/>
  <c r="E5" i="1"/>
  <c r="F5" i="2" s="1"/>
</calcChain>
</file>

<file path=xl/sharedStrings.xml><?xml version="1.0" encoding="utf-8"?>
<sst xmlns="http://schemas.openxmlformats.org/spreadsheetml/2006/main" count="117" uniqueCount="84">
  <si>
    <t>Benchmarking Data for Arlington, Virginia</t>
  </si>
  <si>
    <t>Arlington</t>
  </si>
  <si>
    <t>Alexandria</t>
  </si>
  <si>
    <t>Bellevue</t>
  </si>
  <si>
    <t>Berkeley</t>
  </si>
  <si>
    <t>St. Paul</t>
  </si>
  <si>
    <t>Population &amp; Parkland</t>
  </si>
  <si>
    <t>Population</t>
  </si>
  <si>
    <t>City land area (acres)</t>
  </si>
  <si>
    <t>Population density (people per acre)</t>
  </si>
  <si>
    <t xml:space="preserve">Acres of Parkland </t>
  </si>
  <si>
    <t xml:space="preserve">Parkland as % of city area </t>
  </si>
  <si>
    <t xml:space="preserve">Acres of parkland per 1,000 residents </t>
  </si>
  <si>
    <t>Number of individual parks</t>
  </si>
  <si>
    <t xml:space="preserve">Park units per 10,000 residents </t>
  </si>
  <si>
    <t>Leagues and Partnerships</t>
  </si>
  <si>
    <t>League partnerships</t>
  </si>
  <si>
    <t>n.a.</t>
  </si>
  <si>
    <t>Private park support groups</t>
  </si>
  <si>
    <t>Number of contracts with non-profit organizations</t>
  </si>
  <si>
    <t>Recreational Amenities</t>
  </si>
  <si>
    <t>Ball diamonds</t>
  </si>
  <si>
    <t xml:space="preserve">Ball diamonds per 10,000 residents </t>
  </si>
  <si>
    <t>Basketball hoops</t>
  </si>
  <si>
    <t xml:space="preserve">Basketball hoops per 10,000 residents </t>
  </si>
  <si>
    <t>Community gardens</t>
  </si>
  <si>
    <t>Community garden plots</t>
  </si>
  <si>
    <t xml:space="preserve">Community garden plots per 1,000 residents </t>
  </si>
  <si>
    <t>Playgrounds</t>
  </si>
  <si>
    <t xml:space="preserve">Playgrounds per 10,000 residents </t>
  </si>
  <si>
    <t>Off-leash dog parks</t>
  </si>
  <si>
    <t>dog parks per 100,000 residents</t>
  </si>
  <si>
    <t>Park restrooms</t>
  </si>
  <si>
    <t>Park restrooms per 10,000 residents</t>
  </si>
  <si>
    <t>Skateparks (skateboarding)</t>
  </si>
  <si>
    <t>Skateparks per 100,000 residents</t>
  </si>
  <si>
    <t>Tennis courts</t>
  </si>
  <si>
    <t xml:space="preserve">Tennis courts per 10,000 residents </t>
  </si>
  <si>
    <t xml:space="preserve">Tournament fields </t>
  </si>
  <si>
    <t>Practice fields</t>
  </si>
  <si>
    <t>Nature centers</t>
  </si>
  <si>
    <t>Recreation or senior centers</t>
  </si>
  <si>
    <t xml:space="preserve">Recreation/senior centers per 10,000 residents </t>
  </si>
  <si>
    <t>Gymnasiums</t>
  </si>
  <si>
    <t>Staffing</t>
  </si>
  <si>
    <t>Permanent staff (FTEs)</t>
  </si>
  <si>
    <t>Permanent staff per 1,000 residents</t>
  </si>
  <si>
    <t>Seasonal staff (FTEs)</t>
  </si>
  <si>
    <t>Classes and programming</t>
  </si>
  <si>
    <t>Percent of residents using park programs</t>
  </si>
  <si>
    <t>Number of program users</t>
  </si>
  <si>
    <t>people/acre</t>
  </si>
  <si>
    <t>acres</t>
  </si>
  <si>
    <t>City land area</t>
  </si>
  <si>
    <t>Population density</t>
  </si>
  <si>
    <t xml:space="preserve">Parkland </t>
  </si>
  <si>
    <t>% city area</t>
  </si>
  <si>
    <t xml:space="preserve">acres per 1,000 </t>
  </si>
  <si>
    <t>per 10,000</t>
  </si>
  <si>
    <t>Legend</t>
  </si>
  <si>
    <t>over the median</t>
  </si>
  <si>
    <t>median</t>
  </si>
  <si>
    <t>under the median</t>
  </si>
  <si>
    <t>per 1,000</t>
  </si>
  <si>
    <t>per 100,000</t>
  </si>
  <si>
    <t>Off-Leash Dog Parks</t>
  </si>
  <si>
    <t>Community Garden Plots</t>
  </si>
  <si>
    <t>Basketball Hoops</t>
  </si>
  <si>
    <t>Ball Diamonds</t>
  </si>
  <si>
    <t>Park Restrooms</t>
  </si>
  <si>
    <t>Skateparks</t>
  </si>
  <si>
    <t>Tennis Courts</t>
  </si>
  <si>
    <t xml:space="preserve">Tournament Fields </t>
  </si>
  <si>
    <t>Practice Fields</t>
  </si>
  <si>
    <t>Nature Centers</t>
  </si>
  <si>
    <t>Recreation/Senior Centers</t>
  </si>
  <si>
    <t>Permanent Staff (FTEs)</t>
  </si>
  <si>
    <t>Seasonal Staff (FTEs)</t>
  </si>
  <si>
    <t>% of city pop</t>
  </si>
  <si>
    <t>Residents Using Park Programs</t>
  </si>
  <si>
    <t>Private Park Support Groups</t>
  </si>
  <si>
    <t>Number of Contracts with Non-Profit Organizations</t>
  </si>
  <si>
    <t>Parks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</si>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</sst>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2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165" fontId="0" fillId="2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2" borderId="6" xfId="0" applyFont="1" applyFill="1" applyBorder="1" applyAlignment="1">
      <alignment vertical="top" wrapText="1"/>
    </xf>
    <xf numFmtId="166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66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7" fillId="3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  <xf numFmtId="3" fontId="0" fillId="6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10" borderId="0" xfId="0" applyFont="1" applyFill="1" applyBorder="1"/>
    <xf numFmtId="0" fontId="1" fillId="10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1" fillId="7" borderId="0" xfId="2" applyBorder="1" applyAlignment="1">
      <alignment horizontal="center" vertical="center"/>
    </xf>
    <xf numFmtId="0" fontId="13" fillId="9" borderId="0" xfId="4" applyBorder="1"/>
    <xf numFmtId="0" fontId="12" fillId="8" borderId="0" xfId="3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8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/>
  </sheetViews>
  <sheetFormatPr defaultRowHeight="15" x14ac:dyDescent="0.25"/>
  <cols>
    <col min="1" max="1" width="18.28515625" customWidth="1"/>
    <col min="2" max="2" width="46.7109375" style="68" customWidth="1"/>
    <col min="3" max="3" width="14.140625" style="68" customWidth="1"/>
    <col min="4" max="8" width="12.7109375" style="7" customWidth="1"/>
    <col min="9" max="9" width="9.140625" style="30"/>
    <col min="10" max="10" width="12.7109375" customWidth="1"/>
    <col min="11" max="11" width="18.7109375" customWidth="1"/>
  </cols>
  <sheetData>
    <row r="1" spans="1:11" s="7" customFormat="1" ht="42.75" customHeight="1" x14ac:dyDescent="0.4">
      <c r="A1" s="78" t="s">
        <v>0</v>
      </c>
      <c r="B1" s="79"/>
      <c r="C1" s="80"/>
      <c r="D1" s="5" t="s">
        <v>4</v>
      </c>
      <c r="E1" s="4" t="s">
        <v>2</v>
      </c>
      <c r="F1" s="3" t="s">
        <v>1</v>
      </c>
      <c r="G1" s="3" t="s">
        <v>3</v>
      </c>
      <c r="H1" s="5" t="s">
        <v>5</v>
      </c>
      <c r="I1" s="6"/>
    </row>
    <row r="2" spans="1:11" s="6" customFormat="1" ht="15.95" customHeight="1" x14ac:dyDescent="0.25">
      <c r="A2" s="73" t="s">
        <v>6</v>
      </c>
      <c r="B2" s="77"/>
      <c r="C2" s="77"/>
      <c r="D2" s="107"/>
      <c r="E2" s="76"/>
      <c r="F2" s="75"/>
      <c r="G2" s="75"/>
      <c r="H2" s="108"/>
    </row>
    <row r="3" spans="1:11" s="7" customFormat="1" ht="15.75" customHeight="1" x14ac:dyDescent="0.25">
      <c r="A3" s="14"/>
      <c r="B3" s="81" t="s">
        <v>7</v>
      </c>
      <c r="C3" s="100"/>
      <c r="D3" s="85">
        <f>'Benchmarking Data-Raw'!C3</f>
        <v>118851</v>
      </c>
      <c r="E3" s="84">
        <f>'Benchmarking Data-Raw'!D3</f>
        <v>150575</v>
      </c>
      <c r="F3" s="84">
        <f>'Benchmarking Data-Raw'!E3</f>
        <v>226908</v>
      </c>
      <c r="G3" s="84">
        <f>'Benchmarking Data-Raw'!F3</f>
        <v>136426</v>
      </c>
      <c r="H3" s="85">
        <f>'Benchmarking Data-Raw'!G3</f>
        <v>297640</v>
      </c>
      <c r="I3" s="6"/>
    </row>
    <row r="4" spans="1:11" s="7" customFormat="1" ht="15.75" customHeight="1" x14ac:dyDescent="0.25">
      <c r="A4" s="14"/>
      <c r="B4" s="81" t="s">
        <v>53</v>
      </c>
      <c r="C4" s="100" t="s">
        <v>52</v>
      </c>
      <c r="D4" s="85">
        <f>'Benchmarking Data-Raw'!C4</f>
        <v>6700.8</v>
      </c>
      <c r="E4" s="84">
        <f>'Benchmarking Data-Raw'!D4</f>
        <v>9619.2000000000007</v>
      </c>
      <c r="F4" s="84">
        <f>'Benchmarking Data-Raw'!E4</f>
        <v>16620.8</v>
      </c>
      <c r="G4" s="84">
        <f>'Benchmarking Data-Raw'!F4</f>
        <v>20460.8</v>
      </c>
      <c r="H4" s="85">
        <f>'Benchmarking Data-Raw'!G4</f>
        <v>33266</v>
      </c>
      <c r="I4" s="6"/>
    </row>
    <row r="5" spans="1:11" s="7" customFormat="1" ht="15.75" customHeight="1" x14ac:dyDescent="0.25">
      <c r="A5" s="14"/>
      <c r="B5" s="81" t="s">
        <v>54</v>
      </c>
      <c r="C5" s="100" t="s">
        <v>51</v>
      </c>
      <c r="D5" s="95">
        <f>'Benchmarking Data-Raw'!C5</f>
        <v>17.736837392550143</v>
      </c>
      <c r="E5" s="86">
        <f>'Benchmarking Data-Raw'!D5</f>
        <v>15.65358865602129</v>
      </c>
      <c r="F5" s="86">
        <f>'Benchmarking Data-Raw'!E5</f>
        <v>13.652050442818638</v>
      </c>
      <c r="G5" s="86">
        <f>'Benchmarking Data-Raw'!F5</f>
        <v>6.6676767281826717</v>
      </c>
      <c r="H5" s="95">
        <f>'Benchmarking Data-Raw'!G5</f>
        <v>8.9472734924547588</v>
      </c>
      <c r="I5" s="6"/>
    </row>
    <row r="6" spans="1:11" s="7" customFormat="1" ht="15.75" customHeight="1" x14ac:dyDescent="0.25">
      <c r="A6" s="20"/>
      <c r="B6" s="82" t="s">
        <v>55</v>
      </c>
      <c r="C6" s="101" t="s">
        <v>52</v>
      </c>
      <c r="D6" s="85">
        <f>'Benchmarking Data-Raw'!C6</f>
        <v>253</v>
      </c>
      <c r="E6" s="84">
        <f>'Benchmarking Data-Raw'!D6</f>
        <v>579</v>
      </c>
      <c r="F6" s="84">
        <f>'Benchmarking Data-Raw'!E6</f>
        <v>951</v>
      </c>
      <c r="G6" s="84">
        <f>'Benchmarking Data-Raw'!F6</f>
        <v>2702</v>
      </c>
      <c r="H6" s="85">
        <f>'Benchmarking Data-Raw'!G6</f>
        <v>3466</v>
      </c>
      <c r="I6" s="6"/>
      <c r="J6" s="94" t="s">
        <v>59</v>
      </c>
      <c r="K6" s="92"/>
    </row>
    <row r="7" spans="1:11" s="7" customFormat="1" ht="15.75" customHeight="1" x14ac:dyDescent="0.25">
      <c r="A7" s="20"/>
      <c r="B7" s="28"/>
      <c r="C7" s="102" t="s">
        <v>56</v>
      </c>
      <c r="D7" s="96">
        <f>'Benchmarking Data-Raw'!C7</f>
        <v>3.7756685768863416E-2</v>
      </c>
      <c r="E7" s="97">
        <f>'Benchmarking Data-Raw'!D7</f>
        <v>6.0192115768463068E-2</v>
      </c>
      <c r="F7" s="97">
        <f>'Benchmarking Data-Raw'!E7</f>
        <v>5.7217462456680787E-2</v>
      </c>
      <c r="G7" s="97">
        <f>'Benchmarking Data-Raw'!F7</f>
        <v>0.1320573975602127</v>
      </c>
      <c r="H7" s="96">
        <f>'Benchmarking Data-Raw'!G7</f>
        <v>0.10419046473877232</v>
      </c>
      <c r="I7" s="6"/>
      <c r="J7" s="89"/>
      <c r="K7" s="92" t="s">
        <v>60</v>
      </c>
    </row>
    <row r="8" spans="1:11" ht="15.75" customHeight="1" x14ac:dyDescent="0.25">
      <c r="A8" s="27"/>
      <c r="B8" s="28"/>
      <c r="C8" s="102" t="s">
        <v>57</v>
      </c>
      <c r="D8" s="95">
        <f>'Benchmarking Data-Raw'!C8</f>
        <v>2.1287157869937992</v>
      </c>
      <c r="E8" s="86">
        <f>'Benchmarking Data-Raw'!D8</f>
        <v>3.8452598372903872</v>
      </c>
      <c r="F8" s="86">
        <f>'Benchmarking Data-Raw'!E8</f>
        <v>4.1911259188746106</v>
      </c>
      <c r="G8" s="86">
        <f>'Benchmarking Data-Raw'!F8</f>
        <v>19.805608901529038</v>
      </c>
      <c r="H8" s="95">
        <f>'Benchmarking Data-Raw'!G8</f>
        <v>11.644940196210188</v>
      </c>
      <c r="J8" s="90"/>
      <c r="K8" s="93" t="s">
        <v>61</v>
      </c>
    </row>
    <row r="9" spans="1:11" ht="15.75" customHeight="1" x14ac:dyDescent="0.25">
      <c r="A9" s="31"/>
      <c r="B9" s="36" t="s">
        <v>82</v>
      </c>
      <c r="C9" s="103" t="s">
        <v>83</v>
      </c>
      <c r="D9" s="85">
        <f>'Benchmarking Data-Raw'!C9</f>
        <v>53</v>
      </c>
      <c r="E9" s="84">
        <f>'Benchmarking Data-Raw'!D9</f>
        <v>114</v>
      </c>
      <c r="F9" s="84">
        <f>'Benchmarking Data-Raw'!E9</f>
        <v>164</v>
      </c>
      <c r="G9" s="84">
        <f>'Benchmarking Data-Raw'!F9</f>
        <v>76</v>
      </c>
      <c r="H9" s="85">
        <f>'Benchmarking Data-Raw'!G9</f>
        <v>179</v>
      </c>
      <c r="J9" s="91"/>
      <c r="K9" s="93" t="s">
        <v>62</v>
      </c>
    </row>
    <row r="10" spans="1:11" ht="15.75" customHeight="1" x14ac:dyDescent="0.25">
      <c r="A10" s="31"/>
      <c r="B10" s="36"/>
      <c r="C10" s="103" t="s">
        <v>58</v>
      </c>
      <c r="D10" s="95">
        <f>'Benchmarking Data-Raw'!C10</f>
        <v>4.4593650873783144</v>
      </c>
      <c r="E10" s="86">
        <f>'Benchmarking Data-Raw'!D10</f>
        <v>7.5709779179810726</v>
      </c>
      <c r="F10" s="86">
        <f>'Benchmarking Data-Raw'!E10</f>
        <v>7.2275988506355002</v>
      </c>
      <c r="G10" s="86">
        <f>'Benchmarking Data-Raw'!F10</f>
        <v>5.5707856273730814</v>
      </c>
      <c r="H10" s="95">
        <f>'Benchmarking Data-Raw'!G10</f>
        <v>6.0139766160462305</v>
      </c>
    </row>
    <row r="11" spans="1:11" ht="15.95" customHeight="1" x14ac:dyDescent="0.25">
      <c r="A11" s="73" t="s">
        <v>15</v>
      </c>
      <c r="B11" s="74"/>
      <c r="C11" s="74"/>
      <c r="D11" s="107"/>
      <c r="E11" s="76"/>
      <c r="F11" s="75"/>
      <c r="G11" s="75"/>
      <c r="H11" s="108"/>
    </row>
    <row r="12" spans="1:11" ht="15.75" customHeight="1" x14ac:dyDescent="0.25">
      <c r="A12" s="31"/>
      <c r="B12" s="88" t="s">
        <v>16</v>
      </c>
      <c r="C12" s="104"/>
      <c r="D12" s="85">
        <f>'Benchmarking Data-Raw'!C12</f>
        <v>2</v>
      </c>
      <c r="E12" s="84">
        <f>'Benchmarking Data-Raw'!D12</f>
        <v>4</v>
      </c>
      <c r="F12" s="84">
        <f>'Benchmarking Data-Raw'!E12</f>
        <v>14</v>
      </c>
      <c r="G12" s="84" t="str">
        <f>'Benchmarking Data-Raw'!F12</f>
        <v>n.a.</v>
      </c>
      <c r="H12" s="85">
        <f>'Benchmarking Data-Raw'!G12</f>
        <v>10</v>
      </c>
    </row>
    <row r="13" spans="1:11" ht="15.75" customHeight="1" x14ac:dyDescent="0.25">
      <c r="A13" s="31"/>
      <c r="B13" s="87" t="s">
        <v>80</v>
      </c>
      <c r="C13" s="105"/>
      <c r="D13" s="85">
        <f>'Benchmarking Data-Raw'!C13</f>
        <v>1</v>
      </c>
      <c r="E13" s="84">
        <f>'Benchmarking Data-Raw'!D13</f>
        <v>1</v>
      </c>
      <c r="F13" s="84">
        <f>'Benchmarking Data-Raw'!E13</f>
        <v>3</v>
      </c>
      <c r="G13" s="84" t="str">
        <f>'Benchmarking Data-Raw'!F13</f>
        <v>n.a.</v>
      </c>
      <c r="H13" s="85">
        <f>'Benchmarking Data-Raw'!G13</f>
        <v>4</v>
      </c>
    </row>
    <row r="14" spans="1:11" ht="15.75" customHeight="1" x14ac:dyDescent="0.25">
      <c r="A14" s="31"/>
      <c r="B14" s="87" t="s">
        <v>81</v>
      </c>
      <c r="C14" s="105"/>
      <c r="D14" s="85">
        <f>'Benchmarking Data-Raw'!C14</f>
        <v>1</v>
      </c>
      <c r="E14" s="84">
        <f>'Benchmarking Data-Raw'!D14</f>
        <v>33</v>
      </c>
      <c r="F14" s="84">
        <f>'Benchmarking Data-Raw'!E14</f>
        <v>37</v>
      </c>
      <c r="G14" s="84" t="str">
        <f>'Benchmarking Data-Raw'!F14</f>
        <v>n.a.</v>
      </c>
      <c r="H14" s="85">
        <f>'Benchmarking Data-Raw'!G14</f>
        <v>64</v>
      </c>
    </row>
    <row r="15" spans="1:11" ht="15.95" customHeight="1" x14ac:dyDescent="0.25">
      <c r="A15" s="73" t="s">
        <v>20</v>
      </c>
      <c r="B15" s="74"/>
      <c r="C15" s="74"/>
      <c r="D15" s="107"/>
      <c r="E15" s="76"/>
      <c r="F15" s="75"/>
      <c r="G15" s="75"/>
      <c r="H15" s="108"/>
    </row>
    <row r="16" spans="1:11" ht="15.75" customHeight="1" x14ac:dyDescent="0.25">
      <c r="A16" s="31"/>
      <c r="B16" s="48" t="s">
        <v>68</v>
      </c>
      <c r="C16" s="106" t="s">
        <v>58</v>
      </c>
      <c r="D16" s="95">
        <f>'Benchmarking Data-Raw'!C17</f>
        <v>0.58897274738958871</v>
      </c>
      <c r="E16" s="86">
        <f>'Benchmarking Data-Raw'!D17</f>
        <v>1.7267142619956832</v>
      </c>
      <c r="F16" s="86">
        <f>'Benchmarking Data-Raw'!E17</f>
        <v>2.3357484090468383</v>
      </c>
      <c r="G16" s="86">
        <f>'Benchmarking Data-Raw'!F17</f>
        <v>2.7853928136865407</v>
      </c>
      <c r="H16" s="95">
        <f>'Benchmarking Data-Raw'!G17</f>
        <v>5.3420239215159251</v>
      </c>
    </row>
    <row r="17" spans="1:9" s="51" customFormat="1" ht="15.75" customHeight="1" x14ac:dyDescent="0.25">
      <c r="A17" s="31"/>
      <c r="B17" s="48" t="s">
        <v>67</v>
      </c>
      <c r="C17" s="106" t="s">
        <v>58</v>
      </c>
      <c r="D17" s="95">
        <f>'Benchmarking Data-Raw'!C19</f>
        <v>3.4496975204247335</v>
      </c>
      <c r="E17" s="86">
        <f>'Benchmarking Data-Raw'!D19</f>
        <v>1.3946538269965134</v>
      </c>
      <c r="F17" s="86">
        <f>'Benchmarking Data-Raw'!E19</f>
        <v>3.9222944982107286</v>
      </c>
      <c r="G17" s="86">
        <f>'Benchmarking Data-Raw'!F19</f>
        <v>4.6911878967352267</v>
      </c>
      <c r="H17" s="95">
        <f>'Benchmarking Data-Raw'!G19</f>
        <v>7.3914796398333555</v>
      </c>
      <c r="I17" s="50"/>
    </row>
    <row r="18" spans="1:9" ht="15.75" customHeight="1" x14ac:dyDescent="0.25">
      <c r="A18" s="31"/>
      <c r="B18" s="56" t="s">
        <v>66</v>
      </c>
      <c r="C18" s="106" t="s">
        <v>63</v>
      </c>
      <c r="D18" s="95">
        <f>'Benchmarking Data-Raw'!C22</f>
        <v>1.5145013504303708</v>
      </c>
      <c r="E18" s="86">
        <f>'Benchmarking Data-Raw'!D22</f>
        <v>1.3481653660966297</v>
      </c>
      <c r="F18" s="86">
        <f>'Benchmarking Data-Raw'!E22</f>
        <v>1.3221217409699086</v>
      </c>
      <c r="G18" s="86">
        <f>'Benchmarking Data-Raw'!F22</f>
        <v>0.63037837362379612</v>
      </c>
      <c r="H18" s="95">
        <f>'Benchmarking Data-Raw'!G22</f>
        <v>0.13439053890606101</v>
      </c>
    </row>
    <row r="19" spans="1:9" ht="15.75" customHeight="1" x14ac:dyDescent="0.25">
      <c r="A19" s="31"/>
      <c r="B19" s="48" t="s">
        <v>28</v>
      </c>
      <c r="C19" s="106" t="s">
        <v>58</v>
      </c>
      <c r="D19" s="95">
        <f>'Benchmarking Data-Raw'!C24</f>
        <v>4.4593650873783144</v>
      </c>
      <c r="E19" s="86">
        <f>'Benchmarking Data-Raw'!D24</f>
        <v>2.656483479993359</v>
      </c>
      <c r="F19" s="86">
        <f>'Benchmarking Data-Raw'!E24</f>
        <v>3.1290214536287837</v>
      </c>
      <c r="G19" s="86">
        <f>'Benchmarking Data-Raw'!F24</f>
        <v>3.225191679005468</v>
      </c>
      <c r="H19" s="95">
        <f>'Benchmarking Data-Raw'!G24</f>
        <v>2.5870178739416745</v>
      </c>
    </row>
    <row r="20" spans="1:9" ht="15.75" customHeight="1" x14ac:dyDescent="0.25">
      <c r="A20" s="31"/>
      <c r="B20" s="48" t="s">
        <v>65</v>
      </c>
      <c r="C20" s="106" t="s">
        <v>64</v>
      </c>
      <c r="D20" s="95">
        <f>'Benchmarking Data-Raw'!C26</f>
        <v>1.6827792782559676</v>
      </c>
      <c r="E20" s="86">
        <f>'Benchmarking Data-Raw'!D26</f>
        <v>11.954175659970115</v>
      </c>
      <c r="F20" s="86">
        <f>'Benchmarking Data-Raw'!E26</f>
        <v>3.5256579759197555</v>
      </c>
      <c r="G20" s="86">
        <f>'Benchmarking Data-Raw'!F26</f>
        <v>1.4659962177297583</v>
      </c>
      <c r="H20" s="95">
        <f>'Benchmarking Data-Raw'!G26</f>
        <v>1.3439053890606101</v>
      </c>
    </row>
    <row r="21" spans="1:9" ht="15.75" customHeight="1" x14ac:dyDescent="0.25">
      <c r="A21" s="31"/>
      <c r="B21" s="48" t="s">
        <v>69</v>
      </c>
      <c r="C21" s="106" t="s">
        <v>58</v>
      </c>
      <c r="D21" s="95">
        <f>'Benchmarking Data-Raw'!C28</f>
        <v>3.6179754482503306</v>
      </c>
      <c r="E21" s="86">
        <f>'Benchmarking Data-Raw'!D28</f>
        <v>3.0549560019923629</v>
      </c>
      <c r="F21" s="86">
        <f>'Benchmarking Data-Raw'!E28</f>
        <v>2.3798191337458352</v>
      </c>
      <c r="G21" s="86">
        <f>'Benchmarking Data-Raw'!F28</f>
        <v>2.2722941374811252</v>
      </c>
      <c r="H21" s="95">
        <f>'Benchmarking Data-Raw'!G28</f>
        <v>9.2729471845182108</v>
      </c>
    </row>
    <row r="22" spans="1:9" ht="15.75" customHeight="1" x14ac:dyDescent="0.25">
      <c r="A22" s="31"/>
      <c r="B22" s="36" t="s">
        <v>70</v>
      </c>
      <c r="C22" s="106" t="s">
        <v>64</v>
      </c>
      <c r="D22" s="95">
        <f>'Benchmarking Data-Raw'!C30</f>
        <v>0.84138963912798381</v>
      </c>
      <c r="E22" s="86">
        <f>'Benchmarking Data-Raw'!D30</f>
        <v>0.66412086999833975</v>
      </c>
      <c r="F22" s="86">
        <f>'Benchmarking Data-Raw'!E30</f>
        <v>0.44070724698996944</v>
      </c>
      <c r="G22" s="86">
        <f>'Benchmarking Data-Raw'!F30</f>
        <v>2.9319924354595166</v>
      </c>
      <c r="H22" s="95">
        <f>'Benchmarking Data-Raw'!G30</f>
        <v>1.0079290417954576</v>
      </c>
    </row>
    <row r="23" spans="1:9" ht="15.75" customHeight="1" x14ac:dyDescent="0.25">
      <c r="A23" s="31"/>
      <c r="B23" s="48" t="s">
        <v>71</v>
      </c>
      <c r="C23" s="106" t="s">
        <v>58</v>
      </c>
      <c r="D23" s="95">
        <f>'Benchmarking Data-Raw'!C32</f>
        <v>2.0193351339071612</v>
      </c>
      <c r="E23" s="86">
        <f>'Benchmarking Data-Raw'!D32</f>
        <v>2.5236593059936911</v>
      </c>
      <c r="F23" s="86">
        <f>'Benchmarking Data-Raw'!E32</f>
        <v>3.1730921783277806</v>
      </c>
      <c r="G23" s="86">
        <f>'Benchmarking Data-Raw'!F32</f>
        <v>4.6911878967352267</v>
      </c>
      <c r="H23" s="95">
        <f>'Benchmarking Data-Raw'!G32</f>
        <v>2.6542131433947049</v>
      </c>
    </row>
    <row r="24" spans="1:9" ht="15.75" customHeight="1" x14ac:dyDescent="0.25">
      <c r="A24" s="31"/>
      <c r="B24" s="88" t="s">
        <v>72</v>
      </c>
      <c r="C24" s="106" t="s">
        <v>58</v>
      </c>
      <c r="D24" s="95">
        <f>'Benchmarking Data-Raw'!C33/D3*10000</f>
        <v>1.1779454947791774</v>
      </c>
      <c r="E24" s="86">
        <f>'Benchmarking Data-Raw'!D33/E3*10000</f>
        <v>0.86335713099784162</v>
      </c>
      <c r="F24" s="86">
        <f>'Benchmarking Data-Raw'!E33/F3*10000</f>
        <v>1.895041162056869</v>
      </c>
      <c r="G24" s="86">
        <f>'Benchmarking Data-Raw'!F33/G3*10000</f>
        <v>1.9790948939351738</v>
      </c>
      <c r="H24" s="95">
        <f>'Benchmarking Data-Raw'!G33/H3*10000</f>
        <v>2.1166509877704609</v>
      </c>
    </row>
    <row r="25" spans="1:9" ht="15.75" customHeight="1" x14ac:dyDescent="0.25">
      <c r="A25" s="31"/>
      <c r="B25" s="88" t="s">
        <v>73</v>
      </c>
      <c r="C25" s="106" t="s">
        <v>58</v>
      </c>
      <c r="D25" s="95">
        <f>'Benchmarking Data-Raw'!C34/D3*10000</f>
        <v>0.67311171130238701</v>
      </c>
      <c r="E25" s="86">
        <f>'Benchmarking Data-Raw'!D34/E3*10000</f>
        <v>2.457247218993857</v>
      </c>
      <c r="F25" s="86">
        <f>'Benchmarking Data-Raw'!E34/F3*10000</f>
        <v>0.57291942108696037</v>
      </c>
      <c r="G25" s="86">
        <f>'Benchmarking Data-Raw'!F34/G3*10000</f>
        <v>0.80629791975136711</v>
      </c>
      <c r="H25" s="95">
        <f>'Benchmarking Data-Raw'!G34/H3*10000</f>
        <v>3.8301303588227391</v>
      </c>
    </row>
    <row r="26" spans="1:9" ht="15.75" customHeight="1" x14ac:dyDescent="0.25">
      <c r="A26" s="31"/>
      <c r="B26" s="87" t="s">
        <v>74</v>
      </c>
      <c r="C26" s="106" t="s">
        <v>64</v>
      </c>
      <c r="D26" s="95">
        <f>'Benchmarking Data-Raw'!C35/D3*100000</f>
        <v>0.84138963912798381</v>
      </c>
      <c r="E26" s="86">
        <f>'Benchmarking Data-Raw'!D35/E3*100000</f>
        <v>0.66412086999833975</v>
      </c>
      <c r="F26" s="86">
        <f>'Benchmarking Data-Raw'!E35/F3*100000</f>
        <v>0.8814144939799391</v>
      </c>
      <c r="G26" s="86">
        <f>'Benchmarking Data-Raw'!F35/G3*100000</f>
        <v>2.9319924354595166</v>
      </c>
      <c r="H26" s="95">
        <f>'Benchmarking Data-Raw'!G35/H3*100000</f>
        <v>0</v>
      </c>
    </row>
    <row r="27" spans="1:9" ht="15.75" customHeight="1" x14ac:dyDescent="0.25">
      <c r="A27" s="31"/>
      <c r="B27" s="36" t="s">
        <v>75</v>
      </c>
      <c r="C27" s="106" t="s">
        <v>58</v>
      </c>
      <c r="D27" s="95">
        <f>'Benchmarking Data-Raw'!C37</f>
        <v>0.50483378347679031</v>
      </c>
      <c r="E27" s="86">
        <f>'Benchmarking Data-Raw'!D37</f>
        <v>0.66412086999833975</v>
      </c>
      <c r="F27" s="86">
        <f>'Benchmarking Data-Raw'!E37</f>
        <v>0.74920231988294816</v>
      </c>
      <c r="G27" s="86">
        <f>'Benchmarking Data-Raw'!F37</f>
        <v>0.29319924354595167</v>
      </c>
      <c r="H27" s="95">
        <f>'Benchmarking Data-Raw'!G37</f>
        <v>0.87353850288939661</v>
      </c>
    </row>
    <row r="28" spans="1:9" ht="15.75" customHeight="1" x14ac:dyDescent="0.25">
      <c r="A28" s="31"/>
      <c r="B28" s="83" t="s">
        <v>43</v>
      </c>
      <c r="C28" s="106" t="s">
        <v>58</v>
      </c>
      <c r="D28" s="95">
        <f>'Benchmarking Data-Raw'!C38/D3*100000</f>
        <v>1.6827792782559676</v>
      </c>
      <c r="E28" s="86">
        <f>'Benchmarking Data-Raw'!D38/E3*10000</f>
        <v>0.66412086999833975</v>
      </c>
      <c r="F28" s="86">
        <f>'Benchmarking Data-Raw'!E38/F3*10000</f>
        <v>0.39663652229097257</v>
      </c>
      <c r="G28" s="86">
        <f>'Benchmarking Data-Raw'!F38/G3*10000</f>
        <v>0.36649905443243957</v>
      </c>
      <c r="H28" s="95">
        <f>'Benchmarking Data-Raw'!G38/H3*10000</f>
        <v>1.0415266765219728</v>
      </c>
    </row>
    <row r="29" spans="1:9" s="51" customFormat="1" ht="15.95" customHeight="1" x14ac:dyDescent="0.25">
      <c r="A29" s="73" t="s">
        <v>44</v>
      </c>
      <c r="B29" s="74"/>
      <c r="C29" s="74"/>
      <c r="D29" s="107"/>
      <c r="E29" s="76"/>
      <c r="F29" s="75"/>
      <c r="G29" s="75"/>
      <c r="H29" s="108"/>
      <c r="I29" s="50"/>
    </row>
    <row r="30" spans="1:9" s="51" customFormat="1" ht="15.75" customHeight="1" x14ac:dyDescent="0.25">
      <c r="A30" s="31"/>
      <c r="B30" s="36" t="s">
        <v>76</v>
      </c>
      <c r="C30" s="103" t="s">
        <v>63</v>
      </c>
      <c r="D30" s="95">
        <f>'Benchmarking Data-Raw'!C41</f>
        <v>1.245256665909416</v>
      </c>
      <c r="E30" s="86">
        <f>'Benchmarking Data-Raw'!D41</f>
        <v>1.0227461397974431</v>
      </c>
      <c r="F30" s="86">
        <f>'Benchmarking Data-Raw'!E41</f>
        <v>1.0973610450050242</v>
      </c>
      <c r="G30" s="86">
        <f>'Benchmarking Data-Raw'!F41</f>
        <v>1.2094468796270508</v>
      </c>
      <c r="H30" s="95">
        <f>'Benchmarking Data-Raw'!G41</f>
        <v>0.97433140706894239</v>
      </c>
      <c r="I30" s="50"/>
    </row>
    <row r="31" spans="1:9" s="51" customFormat="1" ht="15.75" customHeight="1" x14ac:dyDescent="0.25">
      <c r="A31" s="53"/>
      <c r="B31" s="87" t="s">
        <v>77</v>
      </c>
      <c r="C31" s="103" t="s">
        <v>63</v>
      </c>
      <c r="D31" s="95">
        <f>'Benchmarking Data-Raw'!C42/D3*1000</f>
        <v>0.43415705379003966</v>
      </c>
      <c r="E31" s="86">
        <f>'Benchmarking Data-Raw'!D42/E3*1000</f>
        <v>1.2219824007969451</v>
      </c>
      <c r="F31" s="86">
        <f>'Benchmarking Data-Raw'!E42/F3*1000</f>
        <v>0.53766284132776287</v>
      </c>
      <c r="G31" s="86" t="s">
        <v>17</v>
      </c>
      <c r="H31" s="95">
        <f>'Benchmarking Data-Raw'!G42/H3*1000</f>
        <v>0.88697755678000267</v>
      </c>
      <c r="I31" s="50"/>
    </row>
    <row r="32" spans="1:9" ht="15.95" customHeight="1" thickBot="1" x14ac:dyDescent="0.3">
      <c r="A32" s="73" t="s">
        <v>48</v>
      </c>
      <c r="B32" s="74"/>
      <c r="C32" s="74"/>
      <c r="D32" s="107"/>
      <c r="E32" s="76"/>
      <c r="F32" s="75"/>
      <c r="G32" s="75"/>
      <c r="H32" s="109"/>
    </row>
    <row r="33" spans="1:8" ht="15.75" customHeight="1" thickBot="1" x14ac:dyDescent="0.3">
      <c r="A33" s="63"/>
      <c r="B33" s="36" t="s">
        <v>79</v>
      </c>
      <c r="C33" s="36" t="s">
        <v>78</v>
      </c>
      <c r="D33" s="96">
        <f>'Benchmarking Data-Raw'!C45</f>
        <v>6.6806337346761918E-2</v>
      </c>
      <c r="E33" s="97">
        <f>'Benchmarking Data-Raw'!D45</f>
        <v>0.14671094139133323</v>
      </c>
      <c r="F33" s="97">
        <f>'Benchmarking Data-Raw'!E45</f>
        <v>0.10576973927759269</v>
      </c>
      <c r="G33" s="98">
        <f>'Benchmarking Data-Raw'!F45</f>
        <v>0.21256945157081494</v>
      </c>
      <c r="H33" s="99">
        <f>'Benchmarking Data-Raw'!G45</f>
        <v>1.1087219459750033</v>
      </c>
    </row>
  </sheetData>
  <conditionalFormatting sqref="D3:H3">
    <cfRule type="cellIs" dxfId="80" priority="88" operator="lessThan">
      <formula>MEDIAN($D3:$H3)</formula>
    </cfRule>
    <cfRule type="cellIs" dxfId="79" priority="89" operator="equal">
      <formula>MEDIAN($D3:$H3)</formula>
    </cfRule>
    <cfRule type="cellIs" dxfId="78" priority="90" operator="greaterThan">
      <formula>MEDIAN($D3:$H3)</formula>
    </cfRule>
  </conditionalFormatting>
  <conditionalFormatting sqref="D4:H4">
    <cfRule type="cellIs" dxfId="77" priority="85" operator="lessThan">
      <formula>MEDIAN($D4:$H4)</formula>
    </cfRule>
    <cfRule type="cellIs" dxfId="76" priority="86" operator="equal">
      <formula>MEDIAN($D4:$H4)</formula>
    </cfRule>
    <cfRule type="cellIs" dxfId="75" priority="87" operator="greaterThan">
      <formula>MEDIAN($D4:$H4)</formula>
    </cfRule>
  </conditionalFormatting>
  <conditionalFormatting sqref="D5:H5">
    <cfRule type="cellIs" dxfId="74" priority="82" operator="lessThan">
      <formula>MEDIAN($D5:$H5)</formula>
    </cfRule>
    <cfRule type="cellIs" dxfId="73" priority="83" operator="equal">
      <formula>MEDIAN($D5:$H5)</formula>
    </cfRule>
    <cfRule type="cellIs" dxfId="72" priority="84" operator="greaterThan">
      <formula>MEDIAN($D5:$H5)</formula>
    </cfRule>
  </conditionalFormatting>
  <conditionalFormatting sqref="D6:H6">
    <cfRule type="cellIs" dxfId="71" priority="79" operator="lessThan">
      <formula>MEDIAN($D6:$H6)</formula>
    </cfRule>
    <cfRule type="cellIs" dxfId="70" priority="80" operator="equal">
      <formula>MEDIAN($D6:$H6)</formula>
    </cfRule>
    <cfRule type="cellIs" dxfId="69" priority="81" operator="greaterThan">
      <formula>MEDIAN($D6:$H6)</formula>
    </cfRule>
  </conditionalFormatting>
  <conditionalFormatting sqref="D7:H7">
    <cfRule type="cellIs" dxfId="68" priority="76" operator="lessThan">
      <formula>MEDIAN($D7:$H7)</formula>
    </cfRule>
    <cfRule type="cellIs" dxfId="67" priority="77" operator="equal">
      <formula>MEDIAN($D7:$H7)</formula>
    </cfRule>
    <cfRule type="cellIs" dxfId="66" priority="78" operator="greaterThan">
      <formula>MEDIAN($D7:$H7)</formula>
    </cfRule>
  </conditionalFormatting>
  <conditionalFormatting sqref="D8:H8">
    <cfRule type="cellIs" dxfId="65" priority="73" operator="lessThan">
      <formula>MEDIAN($D8:$H8)</formula>
    </cfRule>
    <cfRule type="cellIs" dxfId="64" priority="74" operator="equal">
      <formula>MEDIAN($D8:$H8)</formula>
    </cfRule>
    <cfRule type="cellIs" dxfId="63" priority="75" operator="greaterThan">
      <formula>MEDIAN($D8:$H8)</formula>
    </cfRule>
  </conditionalFormatting>
  <conditionalFormatting sqref="D9:H9">
    <cfRule type="cellIs" dxfId="62" priority="70" operator="lessThan">
      <formula>MEDIAN($D9:$H9)</formula>
    </cfRule>
    <cfRule type="cellIs" dxfId="61" priority="71" operator="equal">
      <formula>MEDIAN($D9:$H9)</formula>
    </cfRule>
    <cfRule type="cellIs" dxfId="60" priority="72" operator="greaterThan">
      <formula>MEDIAN($D9:$H9)</formula>
    </cfRule>
  </conditionalFormatting>
  <conditionalFormatting sqref="D10:H10">
    <cfRule type="cellIs" dxfId="59" priority="67" operator="lessThan">
      <formula>MEDIAN($D10:$H10)</formula>
    </cfRule>
    <cfRule type="cellIs" dxfId="58" priority="68" operator="equal">
      <formula>MEDIAN($D10:$H10)</formula>
    </cfRule>
    <cfRule type="cellIs" dxfId="57" priority="69" operator="greaterThan">
      <formula>MEDIAN($D10:$H10)</formula>
    </cfRule>
  </conditionalFormatting>
  <conditionalFormatting sqref="D33:H33">
    <cfRule type="cellIs" dxfId="56" priority="1" operator="lessThan">
      <formula>MEDIAN($D33:$H33)</formula>
    </cfRule>
    <cfRule type="cellIs" dxfId="55" priority="2" operator="equal">
      <formula>MEDIAN($D33:$H33)</formula>
    </cfRule>
    <cfRule type="cellIs" dxfId="54" priority="3" operator="greaterThan">
      <formula>MEDIAN($D33:$H33)</formula>
    </cfRule>
  </conditionalFormatting>
  <conditionalFormatting sqref="D12:F12 H12">
    <cfRule type="cellIs" dxfId="53" priority="55" operator="lessThan">
      <formula>MEDIAN($D12:$H12)</formula>
    </cfRule>
    <cfRule type="cellIs" dxfId="52" priority="56" operator="equal">
      <formula>MEDIAN($D12:$H12)</formula>
    </cfRule>
    <cfRule type="cellIs" dxfId="51" priority="57" operator="greaterThan">
      <formula>MEDIAN($D12:$H12)</formula>
    </cfRule>
  </conditionalFormatting>
  <conditionalFormatting sqref="D13:F13 H13">
    <cfRule type="cellIs" dxfId="50" priority="52" operator="lessThan">
      <formula>MEDIAN($D13:$H13)</formula>
    </cfRule>
    <cfRule type="cellIs" dxfId="49" priority="53" operator="equal">
      <formula>MEDIAN($D13:$H13)</formula>
    </cfRule>
    <cfRule type="cellIs" dxfId="48" priority="54" operator="greaterThan">
      <formula>MEDIAN($D13:$H13)</formula>
    </cfRule>
  </conditionalFormatting>
  <conditionalFormatting sqref="D14:F14 H14">
    <cfRule type="cellIs" dxfId="47" priority="49" operator="lessThan">
      <formula>MEDIAN($D14:$H14)</formula>
    </cfRule>
    <cfRule type="cellIs" dxfId="46" priority="50" operator="equal">
      <formula>MEDIAN($D14:$H14)</formula>
    </cfRule>
    <cfRule type="cellIs" dxfId="45" priority="51" operator="greaterThan">
      <formula>MEDIAN($D14:$H14)</formula>
    </cfRule>
  </conditionalFormatting>
  <conditionalFormatting sqref="D16:H16">
    <cfRule type="cellIs" dxfId="44" priority="46" operator="lessThan">
      <formula>MEDIAN($D16:$H16)</formula>
    </cfRule>
    <cfRule type="cellIs" dxfId="43" priority="47" operator="equal">
      <formula>MEDIAN($D16:$H16)</formula>
    </cfRule>
    <cfRule type="cellIs" dxfId="42" priority="48" operator="greaterThan">
      <formula>MEDIAN($D16:$H16)</formula>
    </cfRule>
  </conditionalFormatting>
  <conditionalFormatting sqref="D17:H17">
    <cfRule type="cellIs" dxfId="41" priority="43" operator="lessThan">
      <formula>MEDIAN($D17:$H17)</formula>
    </cfRule>
    <cfRule type="cellIs" dxfId="40" priority="44" operator="equal">
      <formula>MEDIAN($D17:$H17)</formula>
    </cfRule>
    <cfRule type="cellIs" dxfId="39" priority="45" operator="greaterThan">
      <formula>MEDIAN($D17:$H17)</formula>
    </cfRule>
  </conditionalFormatting>
  <conditionalFormatting sqref="D18:H18">
    <cfRule type="cellIs" dxfId="38" priority="40" operator="lessThan">
      <formula>MEDIAN($D18:$H18)</formula>
    </cfRule>
    <cfRule type="cellIs" dxfId="37" priority="41" operator="equal">
      <formula>MEDIAN($D18:$H18)</formula>
    </cfRule>
    <cfRule type="cellIs" dxfId="36" priority="42" operator="greaterThan">
      <formula>MEDIAN($D18:$H18)</formula>
    </cfRule>
  </conditionalFormatting>
  <conditionalFormatting sqref="D19:H19">
    <cfRule type="cellIs" dxfId="35" priority="37" operator="lessThan">
      <formula>MEDIAN($D19:$H19)</formula>
    </cfRule>
    <cfRule type="cellIs" dxfId="34" priority="38" operator="equal">
      <formula>MEDIAN($D19:$H19)</formula>
    </cfRule>
    <cfRule type="cellIs" dxfId="33" priority="39" operator="greaterThan">
      <formula>MEDIAN($D19:$H19)</formula>
    </cfRule>
  </conditionalFormatting>
  <conditionalFormatting sqref="D20:H20">
    <cfRule type="cellIs" dxfId="32" priority="34" operator="lessThan">
      <formula>MEDIAN($D20:$H20)</formula>
    </cfRule>
    <cfRule type="cellIs" dxfId="31" priority="35" operator="equal">
      <formula>MEDIAN($D20:$H20)</formula>
    </cfRule>
    <cfRule type="cellIs" dxfId="30" priority="36" operator="greaterThan">
      <formula>MEDIAN($D20:$H20)</formula>
    </cfRule>
  </conditionalFormatting>
  <conditionalFormatting sqref="D21:H21">
    <cfRule type="cellIs" dxfId="29" priority="31" operator="lessThan">
      <formula>MEDIAN($D21:$H21)</formula>
    </cfRule>
    <cfRule type="cellIs" dxfId="28" priority="32" operator="equal">
      <formula>MEDIAN($D21:$H21)</formula>
    </cfRule>
    <cfRule type="cellIs" dxfId="27" priority="33" operator="greaterThan">
      <formula>MEDIAN($D21:$H21)</formula>
    </cfRule>
  </conditionalFormatting>
  <conditionalFormatting sqref="D22:H22">
    <cfRule type="cellIs" dxfId="26" priority="28" operator="lessThan">
      <formula>MEDIAN($D22:$H22)</formula>
    </cfRule>
    <cfRule type="cellIs" dxfId="25" priority="29" operator="equal">
      <formula>MEDIAN($D22:$H22)</formula>
    </cfRule>
    <cfRule type="cellIs" dxfId="24" priority="30" operator="greaterThan">
      <formula>MEDIAN($D22:$H22)</formula>
    </cfRule>
  </conditionalFormatting>
  <conditionalFormatting sqref="D23:H23">
    <cfRule type="cellIs" dxfId="23" priority="25" operator="lessThan">
      <formula>MEDIAN($D23:$H23)</formula>
    </cfRule>
    <cfRule type="cellIs" dxfId="22" priority="26" operator="equal">
      <formula>MEDIAN($D23:$H23)</formula>
    </cfRule>
    <cfRule type="cellIs" dxfId="21" priority="27" operator="greaterThan">
      <formula>MEDIAN($D23:$H23)</formula>
    </cfRule>
  </conditionalFormatting>
  <conditionalFormatting sqref="D24:H24">
    <cfRule type="cellIs" dxfId="20" priority="22" operator="lessThan">
      <formula>MEDIAN($D24:$H24)</formula>
    </cfRule>
    <cfRule type="cellIs" dxfId="19" priority="23" operator="equal">
      <formula>MEDIAN($D24:$H24)</formula>
    </cfRule>
    <cfRule type="cellIs" dxfId="18" priority="24" operator="greaterThan">
      <formula>MEDIAN($D24:$H24)</formula>
    </cfRule>
  </conditionalFormatting>
  <conditionalFormatting sqref="D25:H25">
    <cfRule type="cellIs" dxfId="17" priority="19" operator="lessThan">
      <formula>MEDIAN($D25:$H25)</formula>
    </cfRule>
    <cfRule type="cellIs" dxfId="16" priority="20" operator="equal">
      <formula>MEDIAN($D25:$H25)</formula>
    </cfRule>
    <cfRule type="cellIs" dxfId="15" priority="21" operator="greaterThan">
      <formula>MEDIAN($D25:$H25)</formula>
    </cfRule>
  </conditionalFormatting>
  <conditionalFormatting sqref="D26:H26">
    <cfRule type="cellIs" dxfId="14" priority="16" operator="lessThan">
      <formula>MEDIAN($D26:$H26)</formula>
    </cfRule>
    <cfRule type="cellIs" dxfId="13" priority="17" operator="equal">
      <formula>MEDIAN($D26:$H26)</formula>
    </cfRule>
    <cfRule type="cellIs" dxfId="12" priority="18" operator="greaterThan">
      <formula>MEDIAN($D26:$H26)</formula>
    </cfRule>
  </conditionalFormatting>
  <conditionalFormatting sqref="D27:H27">
    <cfRule type="cellIs" dxfId="11" priority="13" operator="lessThan">
      <formula>MEDIAN($D27:$H27)</formula>
    </cfRule>
    <cfRule type="cellIs" dxfId="10" priority="14" operator="equal">
      <formula>MEDIAN($D27:$H27)</formula>
    </cfRule>
    <cfRule type="cellIs" dxfId="9" priority="15" operator="greaterThan">
      <formula>MEDIAN($D27:$H27)</formula>
    </cfRule>
  </conditionalFormatting>
  <conditionalFormatting sqref="D28:H28">
    <cfRule type="cellIs" dxfId="8" priority="10" operator="lessThan">
      <formula>MEDIAN($D28:$H28)</formula>
    </cfRule>
    <cfRule type="cellIs" dxfId="7" priority="11" operator="equal">
      <formula>MEDIAN($D28:$H28)</formula>
    </cfRule>
    <cfRule type="cellIs" dxfId="6" priority="12" operator="greaterThan">
      <formula>MEDIAN($D28:$H28)</formula>
    </cfRule>
  </conditionalFormatting>
  <conditionalFormatting sqref="D30:H30">
    <cfRule type="cellIs" dxfId="5" priority="7" operator="lessThan">
      <formula>MEDIAN($D30:$H30)</formula>
    </cfRule>
    <cfRule type="cellIs" dxfId="4" priority="8" operator="equal">
      <formula>MEDIAN($D30:$H30)</formula>
    </cfRule>
    <cfRule type="cellIs" dxfId="3" priority="9" operator="greaterThan">
      <formula>MEDIAN($D30:$H30)</formula>
    </cfRule>
  </conditionalFormatting>
  <conditionalFormatting sqref="D31:F31 H31">
    <cfRule type="cellIs" dxfId="2" priority="4" operator="lessThan">
      <formula>MEDIAN($D31:$H31)</formula>
    </cfRule>
    <cfRule type="cellIs" dxfId="1" priority="5" operator="equal">
      <formula>MEDIAN($D31:$H31)</formula>
    </cfRule>
    <cfRule type="cellIs" dxfId="0" priority="6" operator="greaterThan">
      <formula>MEDIAN($D31:$H31)</formula>
    </cfRule>
  </conditionalFormatting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/>
  </sheetViews>
  <sheetFormatPr defaultRowHeight="15" x14ac:dyDescent="0.25"/>
  <cols>
    <col min="1" max="1" width="18.28515625" customWidth="1"/>
    <col min="2" max="2" width="58.28515625" style="68" customWidth="1"/>
    <col min="3" max="3" width="9.7109375" style="7" customWidth="1"/>
    <col min="4" max="4" width="11.85546875" style="7" customWidth="1"/>
    <col min="5" max="5" width="11.7109375" style="7" customWidth="1"/>
    <col min="6" max="6" width="10.5703125" style="7" customWidth="1"/>
    <col min="7" max="7" width="9.7109375" style="7" customWidth="1"/>
    <col min="8" max="8" width="26.42578125" style="30" customWidth="1"/>
    <col min="9" max="10" width="9.140625" style="30"/>
  </cols>
  <sheetData>
    <row r="1" spans="1:10" s="7" customFormat="1" ht="42.75" customHeight="1" x14ac:dyDescent="0.4">
      <c r="A1" s="1" t="s">
        <v>0</v>
      </c>
      <c r="B1" s="2"/>
      <c r="C1" s="5" t="s">
        <v>4</v>
      </c>
      <c r="D1" s="4" t="s">
        <v>2</v>
      </c>
      <c r="E1" s="3" t="s">
        <v>1</v>
      </c>
      <c r="F1" s="3" t="s">
        <v>3</v>
      </c>
      <c r="G1" s="5" t="s">
        <v>5</v>
      </c>
      <c r="H1" s="6"/>
      <c r="I1" s="6"/>
      <c r="J1" s="6"/>
    </row>
    <row r="2" spans="1:10" s="6" customFormat="1" ht="18.75" customHeight="1" x14ac:dyDescent="0.25">
      <c r="A2" s="8" t="s">
        <v>6</v>
      </c>
      <c r="B2" s="8"/>
      <c r="C2" s="12"/>
      <c r="D2" s="11"/>
      <c r="E2" s="9"/>
      <c r="F2" s="10"/>
      <c r="G2" s="13"/>
    </row>
    <row r="3" spans="1:10" s="7" customFormat="1" ht="15.75" customHeight="1" x14ac:dyDescent="0.25">
      <c r="A3" s="14"/>
      <c r="B3" s="15" t="s">
        <v>7</v>
      </c>
      <c r="C3" s="17">
        <v>118851</v>
      </c>
      <c r="D3" s="16">
        <v>150575</v>
      </c>
      <c r="E3" s="16">
        <v>226908</v>
      </c>
      <c r="F3" s="16">
        <v>136426</v>
      </c>
      <c r="G3" s="17">
        <v>297640</v>
      </c>
      <c r="H3" s="6"/>
      <c r="I3" s="6"/>
      <c r="J3" s="6"/>
    </row>
    <row r="4" spans="1:10" s="7" customFormat="1" ht="15.75" customHeight="1" x14ac:dyDescent="0.25">
      <c r="A4" s="14"/>
      <c r="B4" s="15" t="s">
        <v>8</v>
      </c>
      <c r="C4" s="16">
        <v>6700.8</v>
      </c>
      <c r="D4" s="16">
        <v>9619.2000000000007</v>
      </c>
      <c r="E4" s="18">
        <v>16620.8</v>
      </c>
      <c r="F4" s="16">
        <v>20460.8</v>
      </c>
      <c r="G4" s="16">
        <v>33266</v>
      </c>
      <c r="H4" s="6"/>
      <c r="I4" s="6"/>
      <c r="J4" s="6"/>
    </row>
    <row r="5" spans="1:10" s="7" customFormat="1" ht="15.75" customHeight="1" x14ac:dyDescent="0.25">
      <c r="A5" s="14"/>
      <c r="B5" s="15" t="s">
        <v>9</v>
      </c>
      <c r="C5" s="19">
        <f t="shared" ref="C5:G5" si="0">C3/C4</f>
        <v>17.736837392550143</v>
      </c>
      <c r="D5" s="19">
        <f>D3/D4</f>
        <v>15.65358865602129</v>
      </c>
      <c r="E5" s="19">
        <f>E3/E4</f>
        <v>13.652050442818638</v>
      </c>
      <c r="F5" s="19">
        <f>F3/F4</f>
        <v>6.6676767281826717</v>
      </c>
      <c r="G5" s="19">
        <f t="shared" si="0"/>
        <v>8.9472734924547588</v>
      </c>
      <c r="H5" s="6"/>
      <c r="I5" s="6"/>
      <c r="J5" s="6"/>
    </row>
    <row r="6" spans="1:10" s="7" customFormat="1" ht="15.75" customHeight="1" x14ac:dyDescent="0.25">
      <c r="A6" s="20"/>
      <c r="B6" s="21" t="s">
        <v>10</v>
      </c>
      <c r="C6" s="22">
        <v>253</v>
      </c>
      <c r="D6" s="23">
        <v>579</v>
      </c>
      <c r="E6" s="22">
        <v>951</v>
      </c>
      <c r="F6" s="24">
        <v>2702</v>
      </c>
      <c r="G6" s="24">
        <v>3466</v>
      </c>
      <c r="H6" s="6"/>
      <c r="I6" s="6"/>
      <c r="J6" s="6"/>
    </row>
    <row r="7" spans="1:10" s="7" customFormat="1" ht="15.75" customHeight="1" x14ac:dyDescent="0.25">
      <c r="A7" s="20"/>
      <c r="B7" s="25" t="s">
        <v>11</v>
      </c>
      <c r="C7" s="26">
        <f t="shared" ref="C7:G7" si="1">C6/C4</f>
        <v>3.7756685768863416E-2</v>
      </c>
      <c r="D7" s="26">
        <f>D6/D4</f>
        <v>6.0192115768463068E-2</v>
      </c>
      <c r="E7" s="26">
        <f>E6/E4</f>
        <v>5.7217462456680787E-2</v>
      </c>
      <c r="F7" s="26">
        <f>F6/F4</f>
        <v>0.1320573975602127</v>
      </c>
      <c r="G7" s="26">
        <f t="shared" si="1"/>
        <v>0.10419046473877232</v>
      </c>
      <c r="H7" s="6"/>
      <c r="I7" s="6"/>
      <c r="J7" s="6"/>
    </row>
    <row r="8" spans="1:10" ht="15.75" customHeight="1" x14ac:dyDescent="0.25">
      <c r="A8" s="27"/>
      <c r="B8" s="28" t="s">
        <v>12</v>
      </c>
      <c r="C8" s="29">
        <f t="shared" ref="C8:G8" si="2">C6/(C3/1000)</f>
        <v>2.1287157869937992</v>
      </c>
      <c r="D8" s="29">
        <f>D6/(D3/1000)</f>
        <v>3.8452598372903872</v>
      </c>
      <c r="E8" s="29">
        <f>E6/(E3/1000)</f>
        <v>4.1911259188746106</v>
      </c>
      <c r="F8" s="29">
        <f>F6/(F3/1000)</f>
        <v>19.805608901529038</v>
      </c>
      <c r="G8" s="29">
        <f t="shared" si="2"/>
        <v>11.644940196210188</v>
      </c>
    </row>
    <row r="9" spans="1:10" ht="15.75" customHeight="1" x14ac:dyDescent="0.25">
      <c r="A9" s="31"/>
      <c r="B9" s="32" t="s">
        <v>13</v>
      </c>
      <c r="C9" s="33">
        <v>53</v>
      </c>
      <c r="D9" s="34">
        <v>114</v>
      </c>
      <c r="E9" s="33">
        <v>164</v>
      </c>
      <c r="F9" s="33">
        <v>76</v>
      </c>
      <c r="G9" s="33">
        <v>179</v>
      </c>
      <c r="H9" s="35"/>
    </row>
    <row r="10" spans="1:10" ht="15.75" customHeight="1" x14ac:dyDescent="0.25">
      <c r="A10" s="31"/>
      <c r="B10" s="36" t="s">
        <v>14</v>
      </c>
      <c r="C10" s="29">
        <f t="shared" ref="C10:G10" si="3">C9/(C3/10000)</f>
        <v>4.4593650873783144</v>
      </c>
      <c r="D10" s="29">
        <f>D9/(D3/10000)</f>
        <v>7.5709779179810726</v>
      </c>
      <c r="E10" s="29">
        <f>E9/(E3/10000)</f>
        <v>7.2275988506355002</v>
      </c>
      <c r="F10" s="29">
        <f>F9/(F3/10000)</f>
        <v>5.5707856273730814</v>
      </c>
      <c r="G10" s="29">
        <f t="shared" si="3"/>
        <v>6.0139766160462305</v>
      </c>
      <c r="H10" s="35"/>
    </row>
    <row r="11" spans="1:10" ht="15.75" customHeight="1" x14ac:dyDescent="0.25">
      <c r="A11" s="37" t="s">
        <v>15</v>
      </c>
      <c r="B11" s="38"/>
      <c r="C11" s="39"/>
      <c r="D11" s="40"/>
      <c r="E11" s="39"/>
      <c r="F11" s="39"/>
      <c r="G11" s="39"/>
    </row>
    <row r="12" spans="1:10" ht="15.75" customHeight="1" x14ac:dyDescent="0.25">
      <c r="A12" s="31"/>
      <c r="B12" s="41" t="s">
        <v>16</v>
      </c>
      <c r="C12" s="22">
        <v>2</v>
      </c>
      <c r="D12" s="42">
        <v>4</v>
      </c>
      <c r="E12" s="72">
        <v>14</v>
      </c>
      <c r="F12" s="43" t="s">
        <v>17</v>
      </c>
      <c r="G12" s="45">
        <v>10</v>
      </c>
      <c r="H12" s="44"/>
    </row>
    <row r="13" spans="1:10" ht="15.75" customHeight="1" x14ac:dyDescent="0.25">
      <c r="A13" s="31"/>
      <c r="B13" s="32" t="s">
        <v>18</v>
      </c>
      <c r="C13" s="22">
        <v>1</v>
      </c>
      <c r="D13" s="42">
        <v>1</v>
      </c>
      <c r="E13" s="45">
        <v>3</v>
      </c>
      <c r="F13" s="43" t="s">
        <v>17</v>
      </c>
      <c r="G13" s="22">
        <v>4</v>
      </c>
      <c r="H13" s="46"/>
    </row>
    <row r="14" spans="1:10" ht="15.75" customHeight="1" x14ac:dyDescent="0.25">
      <c r="A14" s="31"/>
      <c r="B14" s="32" t="s">
        <v>19</v>
      </c>
      <c r="C14" s="22">
        <v>1</v>
      </c>
      <c r="D14" s="42">
        <v>33</v>
      </c>
      <c r="E14" s="45">
        <v>37</v>
      </c>
      <c r="F14" s="43" t="s">
        <v>17</v>
      </c>
      <c r="G14" s="22">
        <v>64</v>
      </c>
    </row>
    <row r="15" spans="1:10" ht="15.75" customHeight="1" x14ac:dyDescent="0.25">
      <c r="A15" s="37" t="s">
        <v>20</v>
      </c>
      <c r="B15" s="38"/>
      <c r="C15" s="39"/>
      <c r="D15" s="40"/>
      <c r="E15" s="39"/>
      <c r="F15" s="39"/>
      <c r="G15" s="39"/>
    </row>
    <row r="16" spans="1:10" ht="15.75" customHeight="1" x14ac:dyDescent="0.25">
      <c r="A16" s="31"/>
      <c r="B16" s="32" t="s">
        <v>21</v>
      </c>
      <c r="C16" s="22">
        <v>7</v>
      </c>
      <c r="D16" s="47">
        <v>26</v>
      </c>
      <c r="E16" s="22">
        <v>53</v>
      </c>
      <c r="F16" s="22">
        <v>38</v>
      </c>
      <c r="G16" s="22">
        <v>159</v>
      </c>
    </row>
    <row r="17" spans="1:10" ht="15.75" customHeight="1" x14ac:dyDescent="0.25">
      <c r="A17" s="31"/>
      <c r="B17" s="48" t="s">
        <v>22</v>
      </c>
      <c r="C17" s="29">
        <f t="shared" ref="C17:G17" si="4">C16/(C3/10000)</f>
        <v>0.58897274738958871</v>
      </c>
      <c r="D17" s="29">
        <f>D16/(D3/10000)</f>
        <v>1.7267142619956832</v>
      </c>
      <c r="E17" s="29">
        <f>E16/(E3/10000)</f>
        <v>2.3357484090468383</v>
      </c>
      <c r="F17" s="29">
        <f>F16/(F3/10000)</f>
        <v>2.7853928136865407</v>
      </c>
      <c r="G17" s="29">
        <f t="shared" si="4"/>
        <v>5.3420239215159251</v>
      </c>
    </row>
    <row r="18" spans="1:10" s="51" customFormat="1" ht="15.75" customHeight="1" x14ac:dyDescent="0.25">
      <c r="A18" s="31"/>
      <c r="B18" s="41" t="s">
        <v>23</v>
      </c>
      <c r="C18" s="49">
        <v>41</v>
      </c>
      <c r="D18" s="47">
        <v>21</v>
      </c>
      <c r="E18" s="49">
        <v>89</v>
      </c>
      <c r="F18" s="49">
        <v>64</v>
      </c>
      <c r="G18" s="49">
        <v>220</v>
      </c>
      <c r="H18" s="50"/>
      <c r="I18" s="50"/>
      <c r="J18" s="50"/>
    </row>
    <row r="19" spans="1:10" s="51" customFormat="1" ht="15.75" customHeight="1" x14ac:dyDescent="0.25">
      <c r="A19" s="31"/>
      <c r="B19" s="48" t="s">
        <v>24</v>
      </c>
      <c r="C19" s="52">
        <f t="shared" ref="C19:G19" si="5">C18/(C3/10000)</f>
        <v>3.4496975204247335</v>
      </c>
      <c r="D19" s="52">
        <f>D18/(D3/10000)</f>
        <v>1.3946538269965134</v>
      </c>
      <c r="E19" s="52">
        <f>E18/(E3/10000)</f>
        <v>3.9222944982107286</v>
      </c>
      <c r="F19" s="52">
        <f>F18/(F3/10000)</f>
        <v>4.6911878967352267</v>
      </c>
      <c r="G19" s="52">
        <f t="shared" si="5"/>
        <v>7.3914796398333555</v>
      </c>
      <c r="H19" s="50"/>
      <c r="I19" s="50"/>
      <c r="J19" s="50"/>
    </row>
    <row r="20" spans="1:10" ht="15.75" customHeight="1" x14ac:dyDescent="0.25">
      <c r="A20" s="53"/>
      <c r="B20" s="32" t="s">
        <v>25</v>
      </c>
      <c r="C20" s="22">
        <v>6</v>
      </c>
      <c r="D20" s="23">
        <v>2</v>
      </c>
      <c r="E20" s="22">
        <v>7</v>
      </c>
      <c r="F20" s="22">
        <v>2</v>
      </c>
      <c r="G20" s="22">
        <v>8</v>
      </c>
      <c r="H20" s="54"/>
    </row>
    <row r="21" spans="1:10" ht="15.75" customHeight="1" x14ac:dyDescent="0.25">
      <c r="A21" s="31"/>
      <c r="B21" s="55" t="s">
        <v>26</v>
      </c>
      <c r="C21" s="22">
        <v>180</v>
      </c>
      <c r="D21" s="47">
        <v>203</v>
      </c>
      <c r="E21" s="22">
        <v>300</v>
      </c>
      <c r="F21" s="22">
        <v>86</v>
      </c>
      <c r="G21" s="22">
        <v>40</v>
      </c>
    </row>
    <row r="22" spans="1:10" ht="15.75" customHeight="1" x14ac:dyDescent="0.25">
      <c r="A22" s="31"/>
      <c r="B22" s="56" t="s">
        <v>27</v>
      </c>
      <c r="C22" s="29">
        <f t="shared" ref="C22:G22" si="6">C21/(C3/1000)</f>
        <v>1.5145013504303708</v>
      </c>
      <c r="D22" s="29">
        <f>D21/(D3/1000)</f>
        <v>1.3481653660966297</v>
      </c>
      <c r="E22" s="29">
        <f>E21/(E3/1000)</f>
        <v>1.3221217409699086</v>
      </c>
      <c r="F22" s="29">
        <f>F21/(F3/1000)</f>
        <v>0.63037837362379612</v>
      </c>
      <c r="G22" s="29">
        <f t="shared" si="6"/>
        <v>0.13439053890606101</v>
      </c>
    </row>
    <row r="23" spans="1:10" ht="15.75" customHeight="1" x14ac:dyDescent="0.25">
      <c r="A23" s="31"/>
      <c r="B23" s="41" t="s">
        <v>28</v>
      </c>
      <c r="C23" s="22">
        <v>53</v>
      </c>
      <c r="D23" s="47">
        <v>40</v>
      </c>
      <c r="E23" s="22">
        <v>71</v>
      </c>
      <c r="F23" s="22">
        <v>44</v>
      </c>
      <c r="G23" s="22">
        <v>77</v>
      </c>
    </row>
    <row r="24" spans="1:10" ht="15.75" customHeight="1" x14ac:dyDescent="0.25">
      <c r="A24" s="31"/>
      <c r="B24" s="48" t="s">
        <v>29</v>
      </c>
      <c r="C24" s="29">
        <f t="shared" ref="C24:G24" si="7">C23/(C3/10000)</f>
        <v>4.4593650873783144</v>
      </c>
      <c r="D24" s="29">
        <f>D23/(D3/10000)</f>
        <v>2.656483479993359</v>
      </c>
      <c r="E24" s="29">
        <f>E23/(E3/10000)</f>
        <v>3.1290214536287837</v>
      </c>
      <c r="F24" s="29">
        <f>F23/(F3/10000)</f>
        <v>3.225191679005468</v>
      </c>
      <c r="G24" s="29">
        <f t="shared" si="7"/>
        <v>2.5870178739416745</v>
      </c>
    </row>
    <row r="25" spans="1:10" ht="15.75" customHeight="1" x14ac:dyDescent="0.25">
      <c r="A25" s="31"/>
      <c r="B25" s="41" t="s">
        <v>30</v>
      </c>
      <c r="C25" s="22">
        <v>2</v>
      </c>
      <c r="D25" s="23">
        <v>18</v>
      </c>
      <c r="E25" s="22">
        <v>8</v>
      </c>
      <c r="F25" s="22">
        <v>2</v>
      </c>
      <c r="G25" s="22">
        <v>4</v>
      </c>
      <c r="H25" s="54"/>
    </row>
    <row r="26" spans="1:10" ht="15.75" customHeight="1" x14ac:dyDescent="0.25">
      <c r="A26" s="31"/>
      <c r="B26" s="48" t="s">
        <v>31</v>
      </c>
      <c r="C26" s="29">
        <f t="shared" ref="C26:G26" si="8">C25/(C3/100000)</f>
        <v>1.6827792782559676</v>
      </c>
      <c r="D26" s="29">
        <f>D25/(D3/100000)</f>
        <v>11.954175659970115</v>
      </c>
      <c r="E26" s="29">
        <f>E25/(E3/100000)</f>
        <v>3.5256579759197555</v>
      </c>
      <c r="F26" s="29">
        <f>F25/(F3/100000)</f>
        <v>1.4659962177297583</v>
      </c>
      <c r="G26" s="29">
        <f t="shared" si="8"/>
        <v>1.3439053890606101</v>
      </c>
      <c r="H26" s="54"/>
    </row>
    <row r="27" spans="1:10" ht="15.75" customHeight="1" x14ac:dyDescent="0.25">
      <c r="A27" s="31"/>
      <c r="B27" s="41" t="s">
        <v>32</v>
      </c>
      <c r="C27" s="22">
        <v>43</v>
      </c>
      <c r="D27" s="42">
        <v>46</v>
      </c>
      <c r="E27" s="22">
        <v>54</v>
      </c>
      <c r="F27" s="22">
        <v>31</v>
      </c>
      <c r="G27" s="22">
        <v>276</v>
      </c>
    </row>
    <row r="28" spans="1:10" ht="15.75" customHeight="1" x14ac:dyDescent="0.25">
      <c r="A28" s="31"/>
      <c r="B28" s="48" t="s">
        <v>33</v>
      </c>
      <c r="C28" s="29">
        <f t="shared" ref="C28:G28" si="9">C27/(C3/10000)</f>
        <v>3.6179754482503306</v>
      </c>
      <c r="D28" s="29">
        <f>D27/(D3/10000)</f>
        <v>3.0549560019923629</v>
      </c>
      <c r="E28" s="29">
        <f>E27/(E3/10000)</f>
        <v>2.3798191337458352</v>
      </c>
      <c r="F28" s="29">
        <f>F27/(F3/10000)</f>
        <v>2.2722941374811252</v>
      </c>
      <c r="G28" s="29">
        <f t="shared" si="9"/>
        <v>9.2729471845182108</v>
      </c>
    </row>
    <row r="29" spans="1:10" ht="15.75" customHeight="1" x14ac:dyDescent="0.25">
      <c r="A29" s="31"/>
      <c r="B29" s="32" t="s">
        <v>34</v>
      </c>
      <c r="C29" s="22">
        <v>1</v>
      </c>
      <c r="D29" s="47">
        <v>1</v>
      </c>
      <c r="E29" s="22">
        <v>1</v>
      </c>
      <c r="F29" s="22">
        <v>4</v>
      </c>
      <c r="G29" s="22">
        <v>3</v>
      </c>
    </row>
    <row r="30" spans="1:10" ht="15.75" customHeight="1" x14ac:dyDescent="0.25">
      <c r="A30" s="31"/>
      <c r="B30" s="36" t="s">
        <v>35</v>
      </c>
      <c r="C30" s="29">
        <f t="shared" ref="C30:G30" si="10">C29/(C3/100000)</f>
        <v>0.84138963912798381</v>
      </c>
      <c r="D30" s="29">
        <f>D29/(D3/100000)</f>
        <v>0.66412086999833975</v>
      </c>
      <c r="E30" s="29">
        <f>E29/(E3/100000)</f>
        <v>0.44070724698996944</v>
      </c>
      <c r="F30" s="29">
        <f>F29/(F3/100000)</f>
        <v>2.9319924354595166</v>
      </c>
      <c r="G30" s="29">
        <f t="shared" si="10"/>
        <v>1.0079290417954576</v>
      </c>
    </row>
    <row r="31" spans="1:10" ht="15.75" customHeight="1" x14ac:dyDescent="0.25">
      <c r="A31" s="31"/>
      <c r="B31" s="32" t="s">
        <v>36</v>
      </c>
      <c r="C31" s="22">
        <v>24</v>
      </c>
      <c r="D31" s="47">
        <v>38</v>
      </c>
      <c r="E31" s="22">
        <v>72</v>
      </c>
      <c r="F31" s="22">
        <v>64</v>
      </c>
      <c r="G31" s="22">
        <v>79</v>
      </c>
    </row>
    <row r="32" spans="1:10" ht="15.75" customHeight="1" x14ac:dyDescent="0.25">
      <c r="A32" s="31"/>
      <c r="B32" s="48" t="s">
        <v>37</v>
      </c>
      <c r="C32" s="29">
        <f t="shared" ref="C32:G32" si="11">C31/(C3/10000)</f>
        <v>2.0193351339071612</v>
      </c>
      <c r="D32" s="29">
        <f>D31/(D3/10000)</f>
        <v>2.5236593059936911</v>
      </c>
      <c r="E32" s="29">
        <f>E31/(E3/10000)</f>
        <v>3.1730921783277806</v>
      </c>
      <c r="F32" s="29">
        <f>F31/(F3/10000)</f>
        <v>4.6911878967352267</v>
      </c>
      <c r="G32" s="29">
        <f t="shared" si="11"/>
        <v>2.6542131433947049</v>
      </c>
    </row>
    <row r="33" spans="1:10" ht="15.75" customHeight="1" x14ac:dyDescent="0.25">
      <c r="A33" s="31"/>
      <c r="B33" s="41" t="s">
        <v>38</v>
      </c>
      <c r="C33" s="22">
        <v>14</v>
      </c>
      <c r="D33" s="47">
        <v>13</v>
      </c>
      <c r="E33" s="22">
        <v>43</v>
      </c>
      <c r="F33" s="22">
        <v>27</v>
      </c>
      <c r="G33" s="22">
        <v>63</v>
      </c>
    </row>
    <row r="34" spans="1:10" ht="15.75" customHeight="1" x14ac:dyDescent="0.25">
      <c r="A34" s="31"/>
      <c r="B34" s="41" t="s">
        <v>39</v>
      </c>
      <c r="C34" s="22">
        <v>8</v>
      </c>
      <c r="D34" s="47">
        <v>37</v>
      </c>
      <c r="E34" s="22">
        <v>13</v>
      </c>
      <c r="F34" s="22">
        <v>11</v>
      </c>
      <c r="G34" s="22">
        <v>114</v>
      </c>
      <c r="H34" s="44"/>
    </row>
    <row r="35" spans="1:10" ht="15.75" customHeight="1" x14ac:dyDescent="0.25">
      <c r="A35" s="31"/>
      <c r="B35" s="32" t="s">
        <v>40</v>
      </c>
      <c r="C35" s="22">
        <v>1</v>
      </c>
      <c r="D35" s="47">
        <v>1</v>
      </c>
      <c r="E35" s="22">
        <v>2</v>
      </c>
      <c r="F35" s="22">
        <v>4</v>
      </c>
      <c r="G35" s="22">
        <v>0</v>
      </c>
      <c r="H35" s="57"/>
    </row>
    <row r="36" spans="1:10" ht="15.75" customHeight="1" x14ac:dyDescent="0.25">
      <c r="A36" s="31"/>
      <c r="B36" s="32" t="s">
        <v>41</v>
      </c>
      <c r="C36" s="22">
        <v>6</v>
      </c>
      <c r="D36" s="47">
        <v>10</v>
      </c>
      <c r="E36" s="22">
        <v>17</v>
      </c>
      <c r="F36" s="22">
        <v>4</v>
      </c>
      <c r="G36" s="22">
        <v>26</v>
      </c>
    </row>
    <row r="37" spans="1:10" ht="15.75" customHeight="1" x14ac:dyDescent="0.25">
      <c r="A37" s="31"/>
      <c r="B37" s="36" t="s">
        <v>42</v>
      </c>
      <c r="C37" s="29">
        <f t="shared" ref="C37:G37" si="12">C36/(C3/10000)</f>
        <v>0.50483378347679031</v>
      </c>
      <c r="D37" s="29">
        <f>D36/(D3/10000)</f>
        <v>0.66412086999833975</v>
      </c>
      <c r="E37" s="29">
        <f>E36/(E3/10000)</f>
        <v>0.74920231988294816</v>
      </c>
      <c r="F37" s="29">
        <f>F36/(F3/10000)</f>
        <v>0.29319924354595167</v>
      </c>
      <c r="G37" s="29">
        <f t="shared" si="12"/>
        <v>0.87353850288939661</v>
      </c>
    </row>
    <row r="38" spans="1:10" ht="15.75" customHeight="1" x14ac:dyDescent="0.25">
      <c r="A38" s="31"/>
      <c r="B38" s="55" t="s">
        <v>43</v>
      </c>
      <c r="C38" s="22">
        <v>2</v>
      </c>
      <c r="D38" s="47">
        <v>10</v>
      </c>
      <c r="E38" s="72">
        <v>9</v>
      </c>
      <c r="F38" s="22">
        <v>5</v>
      </c>
      <c r="G38" s="45">
        <v>31</v>
      </c>
      <c r="I38" s="110"/>
    </row>
    <row r="39" spans="1:10" s="51" customFormat="1" ht="15.75" customHeight="1" x14ac:dyDescent="0.25">
      <c r="A39" s="37" t="s">
        <v>44</v>
      </c>
      <c r="B39" s="38"/>
      <c r="C39" s="39"/>
      <c r="D39" s="40"/>
      <c r="E39" s="39"/>
      <c r="F39" s="39"/>
      <c r="G39" s="39"/>
      <c r="H39" s="50"/>
      <c r="I39" s="111"/>
      <c r="J39" s="50"/>
    </row>
    <row r="40" spans="1:10" s="51" customFormat="1" ht="15.75" customHeight="1" x14ac:dyDescent="0.25">
      <c r="A40" s="31"/>
      <c r="B40" s="32" t="s">
        <v>45</v>
      </c>
      <c r="C40" s="49">
        <v>148</v>
      </c>
      <c r="D40" s="47">
        <v>154</v>
      </c>
      <c r="E40" s="49">
        <v>249</v>
      </c>
      <c r="F40" s="49">
        <v>165</v>
      </c>
      <c r="G40" s="49">
        <v>290</v>
      </c>
      <c r="H40" s="50"/>
      <c r="I40" s="50"/>
      <c r="J40" s="50"/>
    </row>
    <row r="41" spans="1:10" s="51" customFormat="1" ht="15.75" customHeight="1" x14ac:dyDescent="0.25">
      <c r="A41" s="31"/>
      <c r="B41" s="36" t="s">
        <v>46</v>
      </c>
      <c r="C41" s="52">
        <f t="shared" ref="C41:G41" si="13">C40/(C3/1000)</f>
        <v>1.245256665909416</v>
      </c>
      <c r="D41" s="52">
        <f>D40/(D3/1000)</f>
        <v>1.0227461397974431</v>
      </c>
      <c r="E41" s="52">
        <f>E40/(E3/1000)</f>
        <v>1.0973610450050242</v>
      </c>
      <c r="F41" s="52">
        <f>F40/(F3/1000)</f>
        <v>1.2094468796270508</v>
      </c>
      <c r="G41" s="52">
        <f t="shared" si="13"/>
        <v>0.97433140706894239</v>
      </c>
      <c r="H41" s="50"/>
      <c r="I41" s="50"/>
      <c r="J41" s="50"/>
    </row>
    <row r="42" spans="1:10" s="51" customFormat="1" ht="15.75" customHeight="1" x14ac:dyDescent="0.25">
      <c r="A42" s="53"/>
      <c r="B42" s="32" t="s">
        <v>47</v>
      </c>
      <c r="C42" s="49">
        <v>51.6</v>
      </c>
      <c r="D42" s="42">
        <v>184</v>
      </c>
      <c r="E42" s="49">
        <v>122</v>
      </c>
      <c r="F42" s="58" t="s">
        <v>17</v>
      </c>
      <c r="G42" s="49">
        <v>264</v>
      </c>
      <c r="H42" s="50"/>
      <c r="I42" s="50"/>
      <c r="J42" s="50"/>
    </row>
    <row r="43" spans="1:10" ht="27" customHeight="1" x14ac:dyDescent="0.25">
      <c r="A43" s="59" t="s">
        <v>48</v>
      </c>
      <c r="B43" s="60"/>
      <c r="C43" s="61"/>
      <c r="D43" s="62"/>
      <c r="E43" s="61"/>
      <c r="F43" s="61"/>
      <c r="G43" s="61"/>
    </row>
    <row r="44" spans="1:10" ht="15.75" customHeight="1" x14ac:dyDescent="0.25">
      <c r="A44" s="63"/>
      <c r="B44" s="32" t="s">
        <v>50</v>
      </c>
      <c r="C44" s="24">
        <v>7940</v>
      </c>
      <c r="D44" s="71">
        <v>22091</v>
      </c>
      <c r="E44" s="64">
        <v>24000</v>
      </c>
      <c r="F44" s="24">
        <v>29000</v>
      </c>
      <c r="G44" s="69">
        <v>330000</v>
      </c>
    </row>
    <row r="45" spans="1:10" ht="15.75" customHeight="1" x14ac:dyDescent="0.25">
      <c r="A45" s="63"/>
      <c r="B45" s="36" t="s">
        <v>49</v>
      </c>
      <c r="C45" s="65">
        <f t="shared" ref="C45:G45" si="14">C44/C3</f>
        <v>6.6806337346761918E-2</v>
      </c>
      <c r="D45" s="65">
        <f>D44/D3</f>
        <v>0.14671094139133323</v>
      </c>
      <c r="E45" s="65">
        <f>E44/E3</f>
        <v>0.10576973927759269</v>
      </c>
      <c r="F45" s="65">
        <f>F44/F3</f>
        <v>0.21256945157081494</v>
      </c>
      <c r="G45" s="70">
        <f t="shared" si="14"/>
        <v>1.1087219459750033</v>
      </c>
    </row>
    <row r="46" spans="1:10" x14ac:dyDescent="0.25">
      <c r="A46" s="31"/>
      <c r="B46" s="66"/>
      <c r="C46" s="67"/>
      <c r="D46" s="67"/>
      <c r="E46" s="67"/>
      <c r="F46" s="67"/>
      <c r="G46" s="67"/>
    </row>
    <row r="47" spans="1:10" x14ac:dyDescent="0.25">
      <c r="A47" s="31"/>
      <c r="B47" s="30"/>
      <c r="C47" s="67"/>
      <c r="D47" s="67"/>
      <c r="E47" s="67"/>
      <c r="F47" s="67"/>
      <c r="G47" s="67"/>
    </row>
  </sheetData>
  <mergeCells count="1">
    <mergeCell ref="I38:I39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Benchmarking Data-Color Coded</vt:lpstr>
      <vt:lpstr>Benchmarking Data-Raw</vt:lpstr>
      <vt:lpstr>'Benchmarking Data-Color Coded'!Print_Area</vt:lpstr>
      <vt:lpstr>'Benchmarking Data-Raw'!Print_Area</vt:lpstr>
    </vt:vector>
  </TitlesOfParts>
  <Company>The Trust for Public 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Irena  Lazic</cp:lastModifiedBy>
  <dcterms:created xsi:type="dcterms:W3CDTF">2016-07-06T16:57:56Z</dcterms:created>
  <dcterms:modified xsi:type="dcterms:W3CDTF">2016-08-30T14:10:58Z</dcterms:modified>
</cp:coreProperties>
</file>